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25"/>
  <workbookPr/>
  <mc:AlternateContent xmlns:mc="http://schemas.openxmlformats.org/markup-compatibility/2006">
    <mc:Choice Requires="x15">
      <x15ac:absPath xmlns:x15ac="http://schemas.microsoft.com/office/spreadsheetml/2010/11/ac" url="/Users/mateo/Library/Mobile Documents/com~apple~CloudDocs/CESSA/4º Semestre/Ingeniería de Costos/"/>
    </mc:Choice>
  </mc:AlternateContent>
  <xr:revisionPtr revIDLastSave="0" documentId="13_ncr:1_{7976F304-0531-0A4A-9DE5-77707EB96459}" xr6:coauthVersionLast="47" xr6:coauthVersionMax="47" xr10:uidLastSave="{00000000-0000-0000-0000-000000000000}"/>
  <bookViews>
    <workbookView xWindow="140" yWindow="660" windowWidth="16580" windowHeight="19280" xr2:uid="{00000000-000D-0000-FFFF-FFFF00000000}"/>
  </bookViews>
  <sheets>
    <sheet name="Receta Estándar" sheetId="3" r:id="rId1"/>
    <sheet name="Receta Complementaria" sheetId="4" r:id="rId2"/>
    <sheet name="Costo Unitario" sheetId="2" r:id="rId3"/>
    <sheet name="P. Rendim." sheetId="1" r:id="rId4"/>
  </sheets>
  <definedNames>
    <definedName name="Costo">'Costo Unitario'!$A$4:$F$15</definedName>
    <definedName name="Rendimiento">'P. Rendim.'!$A$3:$H$9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3" l="1"/>
  <c r="H24" i="3"/>
  <c r="H23" i="3"/>
  <c r="H22" i="3"/>
  <c r="H14" i="3"/>
  <c r="H15" i="3"/>
  <c r="H16" i="3"/>
  <c r="H17" i="3"/>
  <c r="H18" i="3"/>
  <c r="H19" i="3"/>
  <c r="H20" i="3"/>
  <c r="H21" i="3"/>
  <c r="H13" i="3"/>
  <c r="G14" i="3"/>
  <c r="G15" i="3"/>
  <c r="G16" i="3"/>
  <c r="G17" i="3"/>
  <c r="G18" i="3"/>
  <c r="G19" i="3"/>
  <c r="G20" i="3"/>
  <c r="G21" i="3"/>
  <c r="G13" i="3"/>
  <c r="H8" i="3"/>
  <c r="I8" i="3"/>
  <c r="I5" i="3"/>
  <c r="C24" i="3" l="1"/>
  <c r="F25" i="3"/>
  <c r="F24" i="3"/>
  <c r="F23" i="3"/>
  <c r="B10" i="3"/>
  <c r="F22" i="3"/>
  <c r="F14" i="3"/>
  <c r="F15" i="3"/>
  <c r="F16" i="3"/>
  <c r="F17" i="3"/>
  <c r="F18" i="3"/>
  <c r="F19" i="3"/>
  <c r="F20" i="3"/>
  <c r="F21" i="3"/>
  <c r="F13" i="3"/>
  <c r="E13" i="3"/>
  <c r="E21" i="3"/>
  <c r="E20" i="3"/>
  <c r="E19" i="3"/>
  <c r="E18" i="3"/>
  <c r="E17" i="3"/>
  <c r="E16" i="3"/>
  <c r="E15" i="3"/>
  <c r="E14" i="3"/>
  <c r="D19" i="3"/>
  <c r="D18" i="3"/>
  <c r="D17" i="3"/>
  <c r="D16" i="3"/>
  <c r="D15" i="3"/>
  <c r="D14" i="3"/>
  <c r="D13" i="3"/>
  <c r="F17" i="4"/>
  <c r="F34" i="4"/>
  <c r="B8" i="4"/>
  <c r="B25" i="4"/>
  <c r="F15" i="4"/>
  <c r="F32" i="4"/>
  <c r="F29" i="4"/>
  <c r="F30" i="4"/>
  <c r="F31" i="4"/>
  <c r="F28" i="4"/>
  <c r="F12" i="4"/>
  <c r="F13" i="4"/>
  <c r="F14" i="4"/>
  <c r="F11" i="4"/>
  <c r="E31" i="4"/>
  <c r="E30" i="4"/>
  <c r="E29" i="4"/>
  <c r="E28" i="4"/>
  <c r="E14" i="4"/>
  <c r="E13" i="4"/>
  <c r="E12" i="4"/>
  <c r="E11" i="4"/>
  <c r="F5" i="2"/>
  <c r="F6" i="2"/>
  <c r="F7" i="2"/>
  <c r="F8" i="2"/>
  <c r="F9" i="2"/>
  <c r="F10" i="2"/>
  <c r="F11" i="2"/>
  <c r="F12" i="2"/>
  <c r="F13" i="2"/>
  <c r="F14" i="2"/>
  <c r="F15" i="2"/>
  <c r="F4" i="2"/>
  <c r="H4" i="1"/>
  <c r="H5" i="1"/>
  <c r="H6" i="1"/>
  <c r="H7" i="1"/>
  <c r="H8" i="1"/>
  <c r="H9" i="1"/>
  <c r="H3" i="1"/>
  <c r="G4" i="1"/>
  <c r="G5" i="1"/>
  <c r="G6" i="1"/>
  <c r="G7" i="1"/>
  <c r="G8" i="1"/>
  <c r="G9" i="1"/>
  <c r="G3" i="1"/>
  <c r="E5" i="1"/>
  <c r="E6" i="1"/>
  <c r="E7" i="1"/>
  <c r="E8" i="1"/>
  <c r="E9" i="1"/>
  <c r="E4" i="1"/>
  <c r="E3" i="1"/>
</calcChain>
</file>

<file path=xl/sharedStrings.xml><?xml version="1.0" encoding="utf-8"?>
<sst xmlns="http://schemas.openxmlformats.org/spreadsheetml/2006/main" count="177" uniqueCount="83">
  <si>
    <t>Esta receta rinde 40 porciones de 200 gr, misma que se desea rinda para 292 poorciones de 170 gr Deberás determinar las cantidades de cada ingrediente así como el costo total de la receta con el nuevo rendimiento.</t>
  </si>
  <si>
    <t>ENSALADA DEL CHEF</t>
    <phoneticPr fontId="2" type="noConversion"/>
  </si>
  <si>
    <t>Rendimiento Nuevo</t>
  </si>
  <si>
    <t>Tamaño Porción</t>
  </si>
  <si>
    <t>Rendimiento</t>
  </si>
  <si>
    <t>K</t>
    <phoneticPr fontId="2" type="noConversion"/>
  </si>
  <si>
    <t xml:space="preserve">Tipo de receta </t>
  </si>
  <si>
    <t>Estándar</t>
  </si>
  <si>
    <t>Número Porciones</t>
  </si>
  <si>
    <t>Unidad</t>
  </si>
  <si>
    <t>Porción</t>
    <phoneticPr fontId="2" type="noConversion"/>
  </si>
  <si>
    <t>Factor Conversión</t>
  </si>
  <si>
    <t>Tamaño de la porción</t>
  </si>
  <si>
    <t xml:space="preserve">Clasificación </t>
  </si>
  <si>
    <t>Ensalada</t>
  </si>
  <si>
    <t>CONVERSIÓN</t>
  </si>
  <si>
    <t>Numero Porciones</t>
    <phoneticPr fontId="2" type="noConversion"/>
  </si>
  <si>
    <t>Ingrediente</t>
  </si>
  <si>
    <t>Cantidad</t>
  </si>
  <si>
    <t>%de Rendimiento</t>
  </si>
  <si>
    <t>Costo Unitario</t>
  </si>
  <si>
    <t>Importe</t>
  </si>
  <si>
    <t>Lechuga Morada</t>
    <phoneticPr fontId="2" type="noConversion"/>
  </si>
  <si>
    <t>Kg</t>
    <phoneticPr fontId="2" type="noConversion"/>
  </si>
  <si>
    <t>Lechuga Italiana</t>
    <phoneticPr fontId="2" type="noConversion"/>
  </si>
  <si>
    <t>Jitomate Bola</t>
    <phoneticPr fontId="2" type="noConversion"/>
  </si>
  <si>
    <t>Pimiento Rojo</t>
    <phoneticPr fontId="2" type="noConversion"/>
  </si>
  <si>
    <t>Zanahoria</t>
    <phoneticPr fontId="2" type="noConversion"/>
  </si>
  <si>
    <t>Aguacate</t>
    <phoneticPr fontId="2" type="noConversion"/>
  </si>
  <si>
    <t>Pimiento Amarillo</t>
    <phoneticPr fontId="2" type="noConversion"/>
  </si>
  <si>
    <t>Vinagreta</t>
    <phoneticPr fontId="2" type="noConversion"/>
  </si>
  <si>
    <t>Lt</t>
    <phoneticPr fontId="2" type="noConversion"/>
  </si>
  <si>
    <t>Vinagreta Dulce</t>
    <phoneticPr fontId="2" type="noConversion"/>
  </si>
  <si>
    <t>Costo total</t>
  </si>
  <si>
    <t>Precio de Venta con IVA</t>
    <phoneticPr fontId="2" type="noConversion"/>
  </si>
  <si>
    <t>Precio de Venta</t>
  </si>
  <si>
    <t>Utilidad</t>
  </si>
  <si>
    <t>% de Costo</t>
  </si>
  <si>
    <t>% de Utilidad</t>
  </si>
  <si>
    <t>VINAGRETA</t>
    <phoneticPr fontId="2" type="noConversion"/>
  </si>
  <si>
    <t>L</t>
    <phoneticPr fontId="2" type="noConversion"/>
  </si>
  <si>
    <t>Tipo de receta</t>
  </si>
  <si>
    <t>Complementaria</t>
  </si>
  <si>
    <t>Clasificación</t>
  </si>
  <si>
    <t>Vinagretas</t>
  </si>
  <si>
    <t>Numero de Porciones</t>
    <phoneticPr fontId="2" type="noConversion"/>
  </si>
  <si>
    <t>Aceite de Olivo</t>
    <phoneticPr fontId="2" type="noConversion"/>
  </si>
  <si>
    <t>Vinagre Balsámco</t>
    <phoneticPr fontId="2" type="noConversion"/>
  </si>
  <si>
    <t>Sal Fina</t>
    <phoneticPr fontId="2" type="noConversion"/>
  </si>
  <si>
    <t>Pimienta Blanca</t>
    <phoneticPr fontId="2" type="noConversion"/>
  </si>
  <si>
    <t>VINAGRETA DULCE</t>
    <phoneticPr fontId="2" type="noConversion"/>
  </si>
  <si>
    <t>Número Porciones</t>
    <phoneticPr fontId="2" type="noConversion"/>
  </si>
  <si>
    <t xml:space="preserve">Miel </t>
    <phoneticPr fontId="2" type="noConversion"/>
  </si>
  <si>
    <t>COSTO UNITARIO DE MATERIA PRIMA</t>
  </si>
  <si>
    <t>INGREDIENTE</t>
  </si>
  <si>
    <t>PRESENTACIÓN</t>
  </si>
  <si>
    <t>PRECIO</t>
  </si>
  <si>
    <t>UNIDAD DE RECETA</t>
  </si>
  <si>
    <t>COSTO UNITARIO</t>
  </si>
  <si>
    <t>Caja con 10 kg</t>
    <phoneticPr fontId="2" type="noConversion"/>
  </si>
  <si>
    <t>kg</t>
  </si>
  <si>
    <t>Pieza de 1.500 kg</t>
    <phoneticPr fontId="2" type="noConversion"/>
  </si>
  <si>
    <t>Caja de 8.350 kg</t>
    <phoneticPr fontId="2" type="noConversion"/>
  </si>
  <si>
    <t>Charola de 1.500 kg</t>
    <phoneticPr fontId="2" type="noConversion"/>
  </si>
  <si>
    <t>Costal de 7 kg</t>
    <phoneticPr fontId="2" type="noConversion"/>
  </si>
  <si>
    <t>Costal de 5 kg</t>
    <phoneticPr fontId="2" type="noConversion"/>
  </si>
  <si>
    <t>Caja de 2.370 kg</t>
    <phoneticPr fontId="2" type="noConversion"/>
  </si>
  <si>
    <t>Aceite Olivo</t>
    <phoneticPr fontId="2" type="noConversion"/>
  </si>
  <si>
    <t>Lata de 350 ml</t>
    <phoneticPr fontId="2" type="noConversion"/>
  </si>
  <si>
    <t>l</t>
  </si>
  <si>
    <t>Vinagre Balsámico</t>
    <phoneticPr fontId="2" type="noConversion"/>
  </si>
  <si>
    <t>Botella de 750 ml</t>
    <phoneticPr fontId="2" type="noConversion"/>
  </si>
  <si>
    <t>Bolsa de 5 kg</t>
    <phoneticPr fontId="2" type="noConversion"/>
  </si>
  <si>
    <t>Frasco de 17 gr</t>
    <phoneticPr fontId="2" type="noConversion"/>
  </si>
  <si>
    <t>Miel</t>
    <phoneticPr fontId="2" type="noConversion"/>
  </si>
  <si>
    <t>Botella de 250 ml</t>
    <phoneticPr fontId="2" type="noConversion"/>
  </si>
  <si>
    <t>PRUEBAS DE RENDIMIENTO</t>
  </si>
  <si>
    <t>Materia Prima</t>
  </si>
  <si>
    <t>Peso Bruto</t>
  </si>
  <si>
    <t>Peso Neto</t>
  </si>
  <si>
    <t>Peso de la Merma</t>
  </si>
  <si>
    <t>% de Rendimiento</t>
  </si>
  <si>
    <t>% de Merma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</si>
</sst>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00_-;\-&quot;$&quot;* #,##0.00_-;_-&quot;$&quot;* &quot;-&quot;??_-;_-@_-"/>
    <numFmt numFmtId="165" formatCode="0.000"/>
    <numFmt numFmtId="166" formatCode="_-&quot;$&quot;* #,##0.000_-;\-&quot;$&quot;* #,##0.000_-;_-&quot;$&quot;* &quot;-&quot;???_-;_-@_-"/>
    <numFmt numFmtId="167" formatCode="_-[$$-409]* #,##0.00_ ;_-[$$-409]* \-#,##0.00\ ;_-[$$-409]* &quot;-&quot;??_ ;_-@_ "/>
  </numFmts>
  <fonts count="13" x14ac:knownFonts="1">
    <font>
      <sz val="10"/>
      <name val="Arial"/>
    </font>
    <font>
      <sz val="10"/>
      <name val="Arial"/>
      <family val="2"/>
    </font>
    <font>
      <sz val="8"/>
      <name val="Arial"/>
      <family val="2"/>
    </font>
    <font>
      <sz val="14"/>
      <name val="Apple Chancery"/>
    </font>
    <font>
      <b/>
      <sz val="14"/>
      <name val="Apple Chancery"/>
    </font>
    <font>
      <sz val="14"/>
      <name val="Arial"/>
      <family val="2"/>
    </font>
    <font>
      <b/>
      <i/>
      <sz val="24"/>
      <color indexed="9"/>
      <name val="Arial"/>
      <family val="2"/>
    </font>
    <font>
      <b/>
      <i/>
      <sz val="14"/>
      <color indexed="9"/>
      <name val="Arial"/>
      <family val="2"/>
    </font>
    <font>
      <b/>
      <sz val="14"/>
      <name val="Arial"/>
      <family val="2"/>
    </font>
    <font>
      <b/>
      <i/>
      <sz val="16"/>
      <color theme="1"/>
      <name val="Arial"/>
      <family val="2"/>
    </font>
    <font>
      <b/>
      <i/>
      <sz val="24"/>
      <color theme="1"/>
      <name val="Arial"/>
      <family val="2"/>
    </font>
    <font>
      <b/>
      <i/>
      <sz val="14"/>
      <name val="Arial"/>
      <family val="2"/>
    </font>
    <font>
      <b/>
      <i/>
      <sz val="14"/>
      <color rgb="FFFFFFFF"/>
      <name val="Arial"/>
      <family val="2"/>
    </font>
  </fonts>
  <fills count="10">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FFFF00"/>
        <bgColor rgb="FF000000"/>
      </patternFill>
    </fill>
    <fill>
      <patternFill patternType="solid">
        <fgColor theme="3" tint="0.59999389629810485"/>
        <bgColor indexed="64"/>
      </patternFill>
    </fill>
    <fill>
      <patternFill patternType="solid">
        <fgColor theme="3" tint="0.39997558519241921"/>
        <bgColor indexed="64"/>
      </patternFill>
    </fill>
    <fill>
      <patternFill patternType="solid">
        <fgColor theme="8" tint="-0.249977111117893"/>
        <bgColor rgb="FF000000"/>
      </patternFill>
    </fill>
    <fill>
      <patternFill patternType="solid">
        <fgColor rgb="FFB02CD4"/>
        <bgColor rgb="FF000000"/>
      </patternFill>
    </fill>
    <fill>
      <patternFill patternType="solid">
        <fgColor theme="8"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3" fillId="0" borderId="0" xfId="0" applyFont="1"/>
    <xf numFmtId="0" fontId="4" fillId="0" borderId="0" xfId="0" applyFont="1"/>
    <xf numFmtId="0" fontId="5" fillId="0" borderId="0" xfId="0" applyFont="1"/>
    <xf numFmtId="0" fontId="5" fillId="0" borderId="4" xfId="0" applyFont="1" applyBorder="1"/>
    <xf numFmtId="0" fontId="5" fillId="0" borderId="5" xfId="0" applyFont="1" applyBorder="1"/>
    <xf numFmtId="0" fontId="7" fillId="5" borderId="10" xfId="0" applyFont="1" applyFill="1" applyBorder="1" applyAlignment="1">
      <alignment horizontal="center"/>
    </xf>
    <xf numFmtId="0" fontId="7" fillId="5" borderId="1" xfId="0" applyFont="1" applyFill="1" applyBorder="1" applyAlignment="1">
      <alignment horizontal="center"/>
    </xf>
    <xf numFmtId="0" fontId="7" fillId="5" borderId="1" xfId="0" applyFont="1" applyFill="1" applyBorder="1" applyAlignment="1">
      <alignment horizontal="center" wrapText="1"/>
    </xf>
    <xf numFmtId="0" fontId="8" fillId="2" borderId="18" xfId="0" applyFont="1" applyFill="1" applyBorder="1"/>
    <xf numFmtId="0" fontId="7" fillId="5" borderId="11" xfId="0" applyFont="1" applyFill="1" applyBorder="1" applyAlignment="1">
      <alignment horizontal="center" wrapText="1"/>
    </xf>
    <xf numFmtId="0" fontId="5" fillId="0" borderId="10" xfId="0" applyFont="1" applyBorder="1"/>
    <xf numFmtId="0" fontId="5" fillId="0" borderId="1" xfId="0" applyFont="1" applyBorder="1" applyAlignment="1">
      <alignment horizontal="center"/>
    </xf>
    <xf numFmtId="165" fontId="5" fillId="0" borderId="1" xfId="0" applyNumberFormat="1" applyFont="1" applyBorder="1" applyAlignment="1">
      <alignment horizontal="center"/>
    </xf>
    <xf numFmtId="165" fontId="8" fillId="0" borderId="1" xfId="0" applyNumberFormat="1" applyFont="1" applyBorder="1"/>
    <xf numFmtId="0" fontId="8" fillId="2" borderId="0" xfId="0" applyFont="1" applyFill="1"/>
    <xf numFmtId="9" fontId="8" fillId="0" borderId="1" xfId="2" applyFont="1" applyBorder="1"/>
    <xf numFmtId="9" fontId="8" fillId="0" borderId="11" xfId="2" applyFont="1" applyBorder="1"/>
    <xf numFmtId="0" fontId="5" fillId="0" borderId="16" xfId="0" applyFont="1" applyBorder="1"/>
    <xf numFmtId="165" fontId="8" fillId="0" borderId="17" xfId="0" applyNumberFormat="1" applyFont="1" applyBorder="1" applyAlignment="1">
      <alignment horizontal="center"/>
    </xf>
    <xf numFmtId="0" fontId="8" fillId="2" borderId="13" xfId="0" applyFont="1" applyFill="1" applyBorder="1"/>
    <xf numFmtId="0" fontId="6" fillId="5" borderId="36" xfId="0" applyFont="1" applyFill="1" applyBorder="1" applyAlignment="1">
      <alignment horizontal="center" vertical="center"/>
    </xf>
    <xf numFmtId="0" fontId="6" fillId="5" borderId="37" xfId="0" applyFont="1" applyFill="1" applyBorder="1" applyAlignment="1">
      <alignment horizontal="center" vertical="center"/>
    </xf>
    <xf numFmtId="0" fontId="6" fillId="5" borderId="38" xfId="0" applyFont="1" applyFill="1" applyBorder="1" applyAlignment="1">
      <alignment horizontal="center" vertical="center"/>
    </xf>
    <xf numFmtId="0" fontId="3" fillId="0" borderId="0" xfId="0" applyFont="1" applyAlignment="1">
      <alignment vertical="center"/>
    </xf>
    <xf numFmtId="0" fontId="6" fillId="5" borderId="33" xfId="0" applyFont="1" applyFill="1" applyBorder="1" applyAlignment="1">
      <alignment horizontal="center"/>
    </xf>
    <xf numFmtId="0" fontId="6" fillId="5" borderId="34" xfId="0" applyFont="1" applyFill="1" applyBorder="1" applyAlignment="1">
      <alignment horizontal="center"/>
    </xf>
    <xf numFmtId="0" fontId="6" fillId="5" borderId="35" xfId="0" applyFont="1" applyFill="1" applyBorder="1" applyAlignment="1">
      <alignment horizontal="center"/>
    </xf>
    <xf numFmtId="0" fontId="7" fillId="5" borderId="10" xfId="0" applyFont="1" applyFill="1" applyBorder="1" applyAlignment="1">
      <alignment vertical="center"/>
    </xf>
    <xf numFmtId="0" fontId="7" fillId="5" borderId="1" xfId="0" applyFont="1" applyFill="1" applyBorder="1" applyAlignment="1">
      <alignment vertical="center"/>
    </xf>
    <xf numFmtId="0" fontId="5" fillId="2" borderId="0" xfId="0" applyFont="1" applyFill="1"/>
    <xf numFmtId="0" fontId="5" fillId="0" borderId="1" xfId="0" applyFont="1" applyBorder="1"/>
    <xf numFmtId="164" fontId="5" fillId="0" borderId="1" xfId="1" applyFont="1" applyBorder="1"/>
    <xf numFmtId="164" fontId="8" fillId="0" borderId="11" xfId="0" applyNumberFormat="1" applyFont="1" applyBorder="1"/>
    <xf numFmtId="0" fontId="5" fillId="0" borderId="1" xfId="0" applyFont="1" applyBorder="1" applyAlignment="1">
      <alignment wrapText="1"/>
    </xf>
    <xf numFmtId="0" fontId="5" fillId="0" borderId="13" xfId="0" applyFont="1" applyBorder="1"/>
    <xf numFmtId="0" fontId="5" fillId="0" borderId="6" xfId="0" applyFont="1" applyBorder="1"/>
    <xf numFmtId="0" fontId="5" fillId="0" borderId="2" xfId="0" applyFont="1" applyBorder="1"/>
    <xf numFmtId="0" fontId="5" fillId="0" borderId="7" xfId="0" applyFont="1" applyBorder="1"/>
    <xf numFmtId="165" fontId="8" fillId="0" borderId="0" xfId="0" applyNumberFormat="1" applyFont="1"/>
    <xf numFmtId="0" fontId="8" fillId="0" borderId="0" xfId="0" applyFont="1"/>
    <xf numFmtId="0" fontId="5" fillId="0" borderId="42" xfId="0" applyFont="1" applyBorder="1"/>
    <xf numFmtId="0" fontId="5" fillId="0" borderId="8" xfId="0" applyFont="1" applyBorder="1"/>
    <xf numFmtId="0" fontId="5" fillId="0" borderId="3" xfId="0" applyFont="1" applyBorder="1"/>
    <xf numFmtId="0" fontId="5" fillId="0" borderId="9" xfId="0" applyFont="1" applyBorder="1"/>
    <xf numFmtId="0" fontId="7" fillId="5" borderId="10"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11" xfId="0" applyFont="1" applyFill="1" applyBorder="1" applyAlignment="1">
      <alignment horizontal="center" vertical="center"/>
    </xf>
    <xf numFmtId="0" fontId="8" fillId="0" borderId="10" xfId="0" applyFont="1" applyBorder="1"/>
    <xf numFmtId="0" fontId="8" fillId="0" borderId="1" xfId="0" applyFont="1" applyBorder="1" applyAlignment="1">
      <alignment horizontal="center"/>
    </xf>
    <xf numFmtId="164" fontId="8" fillId="0" borderId="1" xfId="0" applyNumberFormat="1" applyFont="1" applyBorder="1"/>
    <xf numFmtId="166" fontId="8" fillId="0" borderId="11" xfId="0" applyNumberFormat="1" applyFont="1" applyBorder="1"/>
    <xf numFmtId="0" fontId="7" fillId="5" borderId="27" xfId="0" applyFont="1" applyFill="1" applyBorder="1" applyAlignment="1">
      <alignment horizontal="right"/>
    </xf>
    <xf numFmtId="0" fontId="7" fillId="5" borderId="28" xfId="0" applyFont="1" applyFill="1" applyBorder="1" applyAlignment="1">
      <alignment horizontal="right"/>
    </xf>
    <xf numFmtId="166" fontId="5" fillId="0" borderId="11" xfId="0" applyNumberFormat="1" applyFont="1" applyBorder="1"/>
    <xf numFmtId="0" fontId="5" fillId="0" borderId="12" xfId="0" applyFont="1" applyBorder="1"/>
    <xf numFmtId="164" fontId="8" fillId="0" borderId="15" xfId="1" applyFont="1" applyBorder="1"/>
    <xf numFmtId="0" fontId="8" fillId="0" borderId="0" xfId="0" applyFont="1" applyAlignment="1">
      <alignment horizontal="center"/>
    </xf>
    <xf numFmtId="0" fontId="8" fillId="0" borderId="1" xfId="0" applyFont="1" applyBorder="1"/>
    <xf numFmtId="164" fontId="8" fillId="0" borderId="15" xfId="0" applyNumberFormat="1" applyFont="1" applyBorder="1"/>
    <xf numFmtId="0" fontId="9" fillId="5" borderId="0" xfId="0" applyFont="1" applyFill="1" applyAlignment="1">
      <alignment horizontal="center" vertical="center" wrapText="1"/>
    </xf>
    <xf numFmtId="0" fontId="10" fillId="6" borderId="4" xfId="0" applyFont="1" applyFill="1" applyBorder="1" applyAlignment="1">
      <alignment horizontal="center"/>
    </xf>
    <xf numFmtId="0" fontId="10" fillId="6" borderId="0" xfId="0" applyFont="1" applyFill="1" applyAlignment="1">
      <alignment horizontal="center"/>
    </xf>
    <xf numFmtId="0" fontId="8" fillId="0" borderId="36" xfId="0" applyFont="1" applyBorder="1" applyAlignment="1">
      <alignment horizontal="center"/>
    </xf>
    <xf numFmtId="0" fontId="8" fillId="0" borderId="38" xfId="0" applyFont="1" applyBorder="1" applyAlignment="1">
      <alignment horizontal="center"/>
    </xf>
    <xf numFmtId="0" fontId="8" fillId="0" borderId="4" xfId="0" applyFont="1" applyBorder="1"/>
    <xf numFmtId="0" fontId="5" fillId="0" borderId="43" xfId="0" applyFont="1" applyBorder="1"/>
    <xf numFmtId="165" fontId="5" fillId="0" borderId="0" xfId="0" applyNumberFormat="1" applyFont="1"/>
    <xf numFmtId="0" fontId="8" fillId="0" borderId="12" xfId="0" applyFont="1" applyBorder="1"/>
    <xf numFmtId="0" fontId="8" fillId="4" borderId="39" xfId="0" applyFont="1" applyFill="1" applyBorder="1"/>
    <xf numFmtId="0" fontId="5" fillId="4" borderId="38" xfId="0" applyFont="1" applyFill="1" applyBorder="1"/>
    <xf numFmtId="0" fontId="11" fillId="8" borderId="25" xfId="0" applyFont="1" applyFill="1" applyBorder="1" applyAlignment="1">
      <alignment horizontal="center" vertical="center"/>
    </xf>
    <xf numFmtId="0" fontId="11" fillId="8" borderId="26" xfId="0" applyFont="1" applyFill="1" applyBorder="1" applyAlignment="1">
      <alignment horizontal="center" vertical="center"/>
    </xf>
    <xf numFmtId="0" fontId="11" fillId="8" borderId="40" xfId="0" applyFont="1" applyFill="1" applyBorder="1" applyAlignment="1">
      <alignment horizontal="center" vertical="center"/>
    </xf>
    <xf numFmtId="0" fontId="11" fillId="8" borderId="41" xfId="0" applyFont="1" applyFill="1" applyBorder="1" applyAlignment="1">
      <alignment horizontal="center" vertical="center"/>
    </xf>
    <xf numFmtId="0" fontId="5" fillId="6" borderId="4" xfId="0" applyFont="1" applyFill="1" applyBorder="1"/>
    <xf numFmtId="0" fontId="5" fillId="6" borderId="0" xfId="0" applyFont="1" applyFill="1"/>
    <xf numFmtId="0" fontId="5" fillId="6" borderId="5" xfId="0" applyFont="1" applyFill="1" applyBorder="1"/>
    <xf numFmtId="0" fontId="12" fillId="7" borderId="21" xfId="0" applyFont="1" applyFill="1" applyBorder="1"/>
    <xf numFmtId="0" fontId="12" fillId="7" borderId="5" xfId="0" applyFont="1" applyFill="1" applyBorder="1"/>
    <xf numFmtId="0" fontId="7" fillId="6" borderId="10"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6" borderId="11" xfId="0" applyFont="1" applyFill="1" applyBorder="1" applyAlignment="1">
      <alignment horizontal="center" vertical="center"/>
    </xf>
    <xf numFmtId="0" fontId="12" fillId="7" borderId="22" xfId="0" applyFont="1" applyFill="1" applyBorder="1" applyAlignment="1">
      <alignment horizontal="center"/>
    </xf>
    <xf numFmtId="0" fontId="12" fillId="7" borderId="23" xfId="0" applyFont="1" applyFill="1" applyBorder="1" applyAlignment="1">
      <alignment horizontal="center"/>
    </xf>
    <xf numFmtId="165" fontId="5" fillId="0" borderId="1" xfId="0" applyNumberFormat="1" applyFont="1" applyBorder="1"/>
    <xf numFmtId="9" fontId="5" fillId="0" borderId="1" xfId="0" applyNumberFormat="1" applyFont="1" applyBorder="1"/>
    <xf numFmtId="164" fontId="5" fillId="0" borderId="1" xfId="0" applyNumberFormat="1" applyFont="1" applyBorder="1"/>
    <xf numFmtId="164" fontId="5" fillId="0" borderId="11" xfId="1" applyFont="1" applyBorder="1"/>
    <xf numFmtId="165" fontId="5" fillId="3" borderId="20" xfId="0" applyNumberFormat="1" applyFont="1" applyFill="1" applyBorder="1" applyAlignment="1">
      <alignment horizontal="right"/>
    </xf>
    <xf numFmtId="164" fontId="5" fillId="0" borderId="9" xfId="1" applyFont="1" applyBorder="1"/>
    <xf numFmtId="0" fontId="7" fillId="6" borderId="27" xfId="0" applyFont="1" applyFill="1" applyBorder="1" applyAlignment="1">
      <alignment horizontal="right"/>
    </xf>
    <xf numFmtId="0" fontId="7" fillId="6" borderId="28" xfId="0" applyFont="1" applyFill="1" applyBorder="1" applyAlignment="1">
      <alignment horizontal="right"/>
    </xf>
    <xf numFmtId="0" fontId="12" fillId="7" borderId="4" xfId="0" applyFont="1" applyFill="1" applyBorder="1" applyAlignment="1">
      <alignment horizontal="right"/>
    </xf>
    <xf numFmtId="0" fontId="12" fillId="7" borderId="6" xfId="0" applyFont="1" applyFill="1" applyBorder="1" applyAlignment="1">
      <alignment horizontal="right"/>
    </xf>
    <xf numFmtId="164" fontId="5" fillId="0" borderId="19" xfId="1" applyFont="1" applyBorder="1"/>
    <xf numFmtId="0" fontId="7" fillId="6" borderId="44" xfId="0" applyFont="1" applyFill="1" applyBorder="1" applyAlignment="1">
      <alignment horizontal="right"/>
    </xf>
    <xf numFmtId="164" fontId="8" fillId="0" borderId="42" xfId="0" applyNumberFormat="1" applyFont="1" applyBorder="1"/>
    <xf numFmtId="164" fontId="5" fillId="0" borderId="19" xfId="0" applyNumberFormat="1" applyFont="1" applyBorder="1"/>
    <xf numFmtId="0" fontId="7" fillId="6" borderId="29" xfId="0" applyFont="1" applyFill="1" applyBorder="1" applyAlignment="1">
      <alignment horizontal="right"/>
    </xf>
    <xf numFmtId="0" fontId="7" fillId="6" borderId="30" xfId="0" applyFont="1" applyFill="1" applyBorder="1" applyAlignment="1">
      <alignment horizontal="right"/>
    </xf>
    <xf numFmtId="9" fontId="8" fillId="0" borderId="11" xfId="0" applyNumberFormat="1" applyFont="1" applyBorder="1"/>
    <xf numFmtId="9" fontId="5" fillId="0" borderId="19" xfId="2" applyFont="1" applyBorder="1"/>
    <xf numFmtId="0" fontId="7" fillId="6" borderId="31" xfId="0" applyFont="1" applyFill="1" applyBorder="1" applyAlignment="1">
      <alignment horizontal="right"/>
    </xf>
    <xf numFmtId="0" fontId="7" fillId="6" borderId="32" xfId="0" applyFont="1" applyFill="1" applyBorder="1" applyAlignment="1">
      <alignment horizontal="right"/>
    </xf>
    <xf numFmtId="9" fontId="8" fillId="0" borderId="14" xfId="0" applyNumberFormat="1" applyFont="1" applyBorder="1"/>
    <xf numFmtId="0" fontId="12" fillId="7" borderId="24" xfId="0" applyFont="1" applyFill="1" applyBorder="1" applyAlignment="1">
      <alignment horizontal="right"/>
    </xf>
    <xf numFmtId="9" fontId="5" fillId="0" borderId="14" xfId="2" applyFont="1" applyBorder="1"/>
    <xf numFmtId="0" fontId="5" fillId="9" borderId="10" xfId="0" applyFont="1" applyFill="1" applyBorder="1"/>
    <xf numFmtId="0" fontId="5" fillId="9" borderId="1" xfId="0" applyFont="1" applyFill="1" applyBorder="1"/>
    <xf numFmtId="164" fontId="5" fillId="9" borderId="1" xfId="1" applyFont="1" applyFill="1" applyBorder="1"/>
    <xf numFmtId="0" fontId="5" fillId="9" borderId="0" xfId="0" applyFont="1" applyFill="1"/>
    <xf numFmtId="0" fontId="5" fillId="9" borderId="1" xfId="0" applyFont="1" applyFill="1" applyBorder="1" applyAlignment="1">
      <alignment horizontal="center"/>
    </xf>
    <xf numFmtId="164" fontId="8" fillId="9" borderId="11" xfId="0" applyNumberFormat="1" applyFont="1" applyFill="1" applyBorder="1"/>
    <xf numFmtId="0" fontId="5" fillId="9" borderId="10" xfId="0" applyFont="1" applyFill="1" applyBorder="1" applyAlignment="1">
      <alignment wrapText="1"/>
    </xf>
    <xf numFmtId="0" fontId="5" fillId="9" borderId="17" xfId="0" applyFont="1" applyFill="1" applyBorder="1" applyAlignment="1">
      <alignment horizontal="center"/>
    </xf>
    <xf numFmtId="0" fontId="5" fillId="9" borderId="13" xfId="0" applyFont="1" applyFill="1" applyBorder="1"/>
    <xf numFmtId="167" fontId="5" fillId="9" borderId="17" xfId="0" applyNumberFormat="1" applyFont="1" applyFill="1" applyBorder="1"/>
    <xf numFmtId="0" fontId="5" fillId="9" borderId="17" xfId="0" applyFont="1" applyFill="1" applyBorder="1"/>
    <xf numFmtId="0" fontId="5" fillId="9" borderId="16" xfId="0" applyFont="1" applyFill="1" applyBorder="1"/>
    <xf numFmtId="165" fontId="5" fillId="9" borderId="1" xfId="0" applyNumberFormat="1" applyFont="1" applyFill="1" applyBorder="1" applyAlignment="1">
      <alignment horizontal="center"/>
    </xf>
    <xf numFmtId="165" fontId="8" fillId="9" borderId="1" xfId="0" applyNumberFormat="1" applyFont="1" applyFill="1" applyBorder="1"/>
    <xf numFmtId="0" fontId="8" fillId="9" borderId="0" xfId="0" applyFont="1" applyFill="1"/>
    <xf numFmtId="9" fontId="8" fillId="9" borderId="1" xfId="2" applyFont="1" applyFill="1" applyBorder="1"/>
    <xf numFmtId="9" fontId="8" fillId="9" borderId="11" xfId="2" applyFont="1" applyFill="1" applyBorder="1"/>
    <xf numFmtId="44" fontId="8" fillId="0" borderId="11" xfId="0" applyNumberFormat="1" applyFont="1" applyBorder="1"/>
  </cellXfs>
  <cellStyles count="3">
    <cellStyle name="Currency" xfId="1" builtinId="4"/>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02C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7"/>
  <sheetViews>
    <sheetView tabSelected="1" zoomScale="72" zoomScaleNormal="70" workbookViewId="0">
      <selection activeCell="H29" sqref="H29"/>
    </sheetView>
  </sheetViews>
  <sheetFormatPr baseColWidth="10" defaultColWidth="10.83203125" defaultRowHeight="26" x14ac:dyDescent="0.5"/>
  <cols>
    <col min="1" max="1" width="28.6640625" style="1" customWidth="1"/>
    <col min="2" max="2" width="15.5" style="1" customWidth="1"/>
    <col min="3" max="3" width="19.1640625" style="1" customWidth="1"/>
    <col min="4" max="4" width="19.33203125" style="1" customWidth="1"/>
    <col min="5" max="5" width="19.1640625" style="1" customWidth="1"/>
    <col min="6" max="6" width="23.83203125" style="1" customWidth="1"/>
    <col min="7" max="7" width="27.5" style="1" customWidth="1"/>
    <col min="8" max="8" width="19.33203125" style="1" customWidth="1"/>
    <col min="9" max="9" width="10.83203125" style="3"/>
    <col min="10" max="16384" width="10.83203125" style="1"/>
  </cols>
  <sheetData>
    <row r="1" spans="1:9" ht="24" customHeight="1" x14ac:dyDescent="0.5">
      <c r="A1" s="61" t="s">
        <v>0</v>
      </c>
      <c r="B1" s="61"/>
      <c r="C1" s="61"/>
      <c r="D1" s="61"/>
      <c r="E1" s="61"/>
      <c r="F1" s="61"/>
      <c r="G1" s="61"/>
      <c r="H1" s="61"/>
    </row>
    <row r="2" spans="1:9" x14ac:dyDescent="0.5">
      <c r="A2" s="61"/>
      <c r="B2" s="61"/>
      <c r="C2" s="61"/>
      <c r="D2" s="61"/>
      <c r="E2" s="61"/>
      <c r="F2" s="61"/>
      <c r="G2" s="61"/>
      <c r="H2" s="61"/>
    </row>
    <row r="3" spans="1:9" x14ac:dyDescent="0.5">
      <c r="A3" s="61"/>
      <c r="B3" s="61"/>
      <c r="C3" s="61"/>
      <c r="D3" s="61"/>
      <c r="E3" s="61"/>
      <c r="F3" s="61"/>
      <c r="G3" s="61"/>
      <c r="H3" s="61"/>
    </row>
    <row r="4" spans="1:9" ht="35" thickBot="1" x14ac:dyDescent="0.55000000000000004">
      <c r="A4" s="62" t="s">
        <v>1</v>
      </c>
      <c r="B4" s="63"/>
      <c r="C4" s="63"/>
      <c r="D4" s="63"/>
      <c r="E4" s="63"/>
      <c r="F4" s="63"/>
      <c r="G4" s="63"/>
      <c r="H4" s="63"/>
    </row>
    <row r="5" spans="1:9" ht="27" thickBot="1" x14ac:dyDescent="0.55000000000000004">
      <c r="A5" s="4"/>
      <c r="B5" s="3"/>
      <c r="C5" s="3"/>
      <c r="D5" s="3"/>
      <c r="E5" s="3"/>
      <c r="F5" s="5"/>
      <c r="G5" s="64" t="s">
        <v>2</v>
      </c>
      <c r="H5" s="65"/>
      <c r="I5" s="3">
        <f>H7*H6</f>
        <v>49.64</v>
      </c>
    </row>
    <row r="6" spans="1:9" ht="27" thickBot="1" x14ac:dyDescent="0.55000000000000004">
      <c r="A6" s="36"/>
      <c r="B6" s="37"/>
      <c r="C6" s="37"/>
      <c r="D6" s="37"/>
      <c r="E6" s="37"/>
      <c r="F6" s="38"/>
      <c r="G6" s="66" t="s">
        <v>3</v>
      </c>
      <c r="H6" s="67">
        <v>0.17</v>
      </c>
    </row>
    <row r="7" spans="1:9" ht="27" thickBot="1" x14ac:dyDescent="0.55000000000000004">
      <c r="A7" s="4" t="s">
        <v>4</v>
      </c>
      <c r="B7" s="68">
        <v>8</v>
      </c>
      <c r="C7" s="3" t="s">
        <v>5</v>
      </c>
      <c r="D7" s="3"/>
      <c r="E7" s="3" t="s">
        <v>6</v>
      </c>
      <c r="F7" s="41" t="s">
        <v>7</v>
      </c>
      <c r="G7" s="69" t="s">
        <v>8</v>
      </c>
      <c r="H7" s="41">
        <v>292</v>
      </c>
    </row>
    <row r="8" spans="1:9" ht="27" thickBot="1" x14ac:dyDescent="0.55000000000000004">
      <c r="A8" s="4" t="s">
        <v>9</v>
      </c>
      <c r="B8" s="3" t="s">
        <v>10</v>
      </c>
      <c r="C8" s="3"/>
      <c r="D8" s="3"/>
      <c r="E8" s="3"/>
      <c r="F8" s="5"/>
      <c r="G8" s="70" t="s">
        <v>11</v>
      </c>
      <c r="H8" s="71">
        <f>$I$5/$I$8</f>
        <v>6.2050000000000001</v>
      </c>
      <c r="I8" s="3">
        <f>40*0.2</f>
        <v>8</v>
      </c>
    </row>
    <row r="9" spans="1:9" ht="27" thickBot="1" x14ac:dyDescent="0.55000000000000004">
      <c r="A9" s="4" t="s">
        <v>12</v>
      </c>
      <c r="B9" s="68">
        <v>0.2</v>
      </c>
      <c r="C9" s="3" t="s">
        <v>5</v>
      </c>
      <c r="D9" s="3"/>
      <c r="E9" s="3" t="s">
        <v>13</v>
      </c>
      <c r="F9" s="41" t="s">
        <v>14</v>
      </c>
      <c r="G9" s="72" t="s">
        <v>15</v>
      </c>
      <c r="H9" s="73"/>
    </row>
    <row r="10" spans="1:9" ht="27" thickBot="1" x14ac:dyDescent="0.55000000000000004">
      <c r="A10" s="42" t="s">
        <v>16</v>
      </c>
      <c r="B10" s="41">
        <f>B7/B9</f>
        <v>40</v>
      </c>
      <c r="C10" s="43"/>
      <c r="D10" s="43"/>
      <c r="E10" s="43"/>
      <c r="F10" s="44"/>
      <c r="G10" s="74"/>
      <c r="H10" s="75"/>
    </row>
    <row r="11" spans="1:9" x14ac:dyDescent="0.5">
      <c r="A11" s="76"/>
      <c r="B11" s="77"/>
      <c r="C11" s="77"/>
      <c r="D11" s="77"/>
      <c r="E11" s="77"/>
      <c r="F11" s="78"/>
      <c r="G11" s="79"/>
      <c r="H11" s="80"/>
    </row>
    <row r="12" spans="1:9" ht="39" thickBot="1" x14ac:dyDescent="0.55000000000000004">
      <c r="A12" s="81" t="s">
        <v>17</v>
      </c>
      <c r="B12" s="82" t="s">
        <v>18</v>
      </c>
      <c r="C12" s="82" t="s">
        <v>9</v>
      </c>
      <c r="D12" s="83" t="s">
        <v>19</v>
      </c>
      <c r="E12" s="83" t="s">
        <v>20</v>
      </c>
      <c r="F12" s="84" t="s">
        <v>21</v>
      </c>
      <c r="G12" s="85" t="s">
        <v>18</v>
      </c>
      <c r="H12" s="86" t="s">
        <v>21</v>
      </c>
    </row>
    <row r="13" spans="1:9" x14ac:dyDescent="0.5">
      <c r="A13" s="11" t="s">
        <v>22</v>
      </c>
      <c r="B13" s="87">
        <v>2</v>
      </c>
      <c r="C13" s="12" t="s">
        <v>23</v>
      </c>
      <c r="D13" s="88">
        <f>'P. Rendim.'!G3</f>
        <v>0.87000000000000011</v>
      </c>
      <c r="E13" s="89">
        <f>'Costo Unitario'!F4</f>
        <v>12</v>
      </c>
      <c r="F13" s="90">
        <f>(E13*B13)/D13</f>
        <v>27.586206896551722</v>
      </c>
      <c r="G13" s="91">
        <f>B13*$H$8</f>
        <v>12.41</v>
      </c>
      <c r="H13" s="92">
        <f>(G13*E13)/D13</f>
        <v>171.17241379310346</v>
      </c>
    </row>
    <row r="14" spans="1:9" x14ac:dyDescent="0.5">
      <c r="A14" s="11" t="s">
        <v>24</v>
      </c>
      <c r="B14" s="87">
        <v>1</v>
      </c>
      <c r="C14" s="12" t="s">
        <v>23</v>
      </c>
      <c r="D14" s="88">
        <f>'P. Rendim.'!G4</f>
        <v>0.89662921348314606</v>
      </c>
      <c r="E14" s="89">
        <f>'Costo Unitario'!F5</f>
        <v>10</v>
      </c>
      <c r="F14" s="90">
        <f t="shared" ref="F14:F21" si="0">(E14*B14)/D14</f>
        <v>11.152882205513784</v>
      </c>
      <c r="G14" s="91">
        <f t="shared" ref="G14:G21" si="1">B14*$H$8</f>
        <v>6.2050000000000001</v>
      </c>
      <c r="H14" s="92">
        <f t="shared" ref="H14:H21" si="2">(G14*E14)/D14</f>
        <v>69.203634085213025</v>
      </c>
    </row>
    <row r="15" spans="1:9" x14ac:dyDescent="0.5">
      <c r="A15" s="11" t="s">
        <v>25</v>
      </c>
      <c r="B15" s="87">
        <v>2</v>
      </c>
      <c r="C15" s="12" t="s">
        <v>23</v>
      </c>
      <c r="D15" s="88">
        <f>'P. Rendim.'!G5</f>
        <v>0.68965517241379315</v>
      </c>
      <c r="E15" s="89">
        <f>'Costo Unitario'!F6</f>
        <v>9.5808383233532943</v>
      </c>
      <c r="F15" s="90">
        <f t="shared" si="0"/>
        <v>27.784431137724553</v>
      </c>
      <c r="G15" s="91">
        <f t="shared" si="1"/>
        <v>12.41</v>
      </c>
      <c r="H15" s="92">
        <f t="shared" si="2"/>
        <v>172.40239520958085</v>
      </c>
    </row>
    <row r="16" spans="1:9" x14ac:dyDescent="0.5">
      <c r="A16" s="11" t="s">
        <v>26</v>
      </c>
      <c r="B16" s="87">
        <v>0.5</v>
      </c>
      <c r="C16" s="12" t="s">
        <v>23</v>
      </c>
      <c r="D16" s="88">
        <f>'P. Rendim.'!G6</f>
        <v>0.89705333830660194</v>
      </c>
      <c r="E16" s="89">
        <f>'Costo Unitario'!F7</f>
        <v>23.666666666666668</v>
      </c>
      <c r="F16" s="90">
        <f t="shared" si="0"/>
        <v>13.191337491337492</v>
      </c>
      <c r="G16" s="91">
        <f t="shared" si="1"/>
        <v>3.1025</v>
      </c>
      <c r="H16" s="92">
        <f t="shared" si="2"/>
        <v>81.852249133749154</v>
      </c>
    </row>
    <row r="17" spans="1:8" x14ac:dyDescent="0.5">
      <c r="A17" s="11" t="s">
        <v>27</v>
      </c>
      <c r="B17" s="87">
        <v>0.7</v>
      </c>
      <c r="C17" s="12" t="s">
        <v>23</v>
      </c>
      <c r="D17" s="88">
        <f>'P. Rendim.'!G7</f>
        <v>0.58277216610549942</v>
      </c>
      <c r="E17" s="89">
        <f>'Costo Unitario'!F8</f>
        <v>6</v>
      </c>
      <c r="F17" s="90">
        <f t="shared" si="0"/>
        <v>7.2069330765527191</v>
      </c>
      <c r="G17" s="91">
        <f t="shared" si="1"/>
        <v>4.3434999999999997</v>
      </c>
      <c r="H17" s="92">
        <f t="shared" si="2"/>
        <v>44.719019740009628</v>
      </c>
    </row>
    <row r="18" spans="1:8" x14ac:dyDescent="0.5">
      <c r="A18" s="11" t="s">
        <v>28</v>
      </c>
      <c r="B18" s="87">
        <v>0.6</v>
      </c>
      <c r="C18" s="12" t="s">
        <v>23</v>
      </c>
      <c r="D18" s="88">
        <f>'P. Rendim.'!G8</f>
        <v>0.87205882352941178</v>
      </c>
      <c r="E18" s="89">
        <f>'Costo Unitario'!F9</f>
        <v>41</v>
      </c>
      <c r="F18" s="90">
        <f t="shared" si="0"/>
        <v>28.209106239460368</v>
      </c>
      <c r="G18" s="91">
        <f t="shared" si="1"/>
        <v>3.7229999999999999</v>
      </c>
      <c r="H18" s="92">
        <f t="shared" si="2"/>
        <v>175.03750421585161</v>
      </c>
    </row>
    <row r="19" spans="1:8" x14ac:dyDescent="0.5">
      <c r="A19" s="11" t="s">
        <v>29</v>
      </c>
      <c r="B19" s="87">
        <v>0.2</v>
      </c>
      <c r="C19" s="12" t="s">
        <v>23</v>
      </c>
      <c r="D19" s="88">
        <f>'P. Rendim.'!H9</f>
        <v>0.21746597965385123</v>
      </c>
      <c r="E19" s="89">
        <f>'Costo Unitario'!F10</f>
        <v>18.987341772151897</v>
      </c>
      <c r="F19" s="90">
        <f t="shared" si="0"/>
        <v>17.462355999200209</v>
      </c>
      <c r="G19" s="91">
        <f t="shared" si="1"/>
        <v>1.2410000000000001</v>
      </c>
      <c r="H19" s="92">
        <f t="shared" si="2"/>
        <v>108.35391897503729</v>
      </c>
    </row>
    <row r="20" spans="1:8" x14ac:dyDescent="0.5">
      <c r="A20" s="11" t="s">
        <v>30</v>
      </c>
      <c r="B20" s="87">
        <v>2.4</v>
      </c>
      <c r="C20" s="12" t="s">
        <v>31</v>
      </c>
      <c r="D20" s="88">
        <v>1</v>
      </c>
      <c r="E20" s="89">
        <f>'Receta Complementaria'!F17</f>
        <v>59.123150057569049</v>
      </c>
      <c r="F20" s="90">
        <f t="shared" si="0"/>
        <v>141.89556013816571</v>
      </c>
      <c r="G20" s="91">
        <f t="shared" si="1"/>
        <v>14.891999999999999</v>
      </c>
      <c r="H20" s="92">
        <f t="shared" si="2"/>
        <v>880.4619506573182</v>
      </c>
    </row>
    <row r="21" spans="1:8" x14ac:dyDescent="0.5">
      <c r="A21" s="11" t="s">
        <v>32</v>
      </c>
      <c r="B21" s="87">
        <v>2</v>
      </c>
      <c r="C21" s="12" t="s">
        <v>31</v>
      </c>
      <c r="D21" s="88">
        <v>1</v>
      </c>
      <c r="E21" s="89">
        <f>'Receta Complementaria'!F34</f>
        <v>61.782304359243696</v>
      </c>
      <c r="F21" s="90">
        <f t="shared" si="0"/>
        <v>123.56460871848739</v>
      </c>
      <c r="G21" s="91">
        <f t="shared" si="1"/>
        <v>12.41</v>
      </c>
      <c r="H21" s="92">
        <f t="shared" si="2"/>
        <v>766.71839709821427</v>
      </c>
    </row>
    <row r="22" spans="1:8" x14ac:dyDescent="0.5">
      <c r="A22" s="4"/>
      <c r="B22" s="3"/>
      <c r="C22" s="3"/>
      <c r="D22" s="93" t="s">
        <v>33</v>
      </c>
      <c r="E22" s="94"/>
      <c r="F22" s="33">
        <f>SUM(F13:F21)</f>
        <v>398.05342190299393</v>
      </c>
      <c r="G22" s="95" t="s">
        <v>33</v>
      </c>
      <c r="H22" s="92">
        <f>SUM(H13:H21)</f>
        <v>2469.9214829080775</v>
      </c>
    </row>
    <row r="23" spans="1:8" ht="27" thickBot="1" x14ac:dyDescent="0.55000000000000004">
      <c r="A23" s="4"/>
      <c r="B23" s="3"/>
      <c r="C23" s="3"/>
      <c r="D23" s="93" t="s">
        <v>20</v>
      </c>
      <c r="E23" s="94"/>
      <c r="F23" s="90">
        <f>F22/B10</f>
        <v>9.951335547574848</v>
      </c>
      <c r="G23" s="96" t="s">
        <v>20</v>
      </c>
      <c r="H23" s="97">
        <f>H22/H7</f>
        <v>8.4586352154386208</v>
      </c>
    </row>
    <row r="24" spans="1:8" ht="27" thickBot="1" x14ac:dyDescent="0.55000000000000004">
      <c r="A24" s="93" t="s">
        <v>34</v>
      </c>
      <c r="B24" s="98"/>
      <c r="C24" s="99">
        <f>F24*1.16</f>
        <v>34.980452227838853</v>
      </c>
      <c r="D24" s="98" t="s">
        <v>35</v>
      </c>
      <c r="E24" s="94"/>
      <c r="F24" s="127">
        <f>F23/F26</f>
        <v>30.155562265378325</v>
      </c>
      <c r="G24" s="96" t="s">
        <v>35</v>
      </c>
      <c r="H24" s="100">
        <f>H23/H26</f>
        <v>25.632227925571577</v>
      </c>
    </row>
    <row r="25" spans="1:8" x14ac:dyDescent="0.5">
      <c r="A25" s="4"/>
      <c r="B25" s="3"/>
      <c r="C25" s="3"/>
      <c r="D25" s="93" t="s">
        <v>36</v>
      </c>
      <c r="E25" s="94"/>
      <c r="F25" s="33">
        <f>F24-F23</f>
        <v>20.204226717803479</v>
      </c>
      <c r="G25" s="96" t="s">
        <v>36</v>
      </c>
      <c r="H25" s="97">
        <f>H24-H23</f>
        <v>17.173592710132958</v>
      </c>
    </row>
    <row r="26" spans="1:8" x14ac:dyDescent="0.5">
      <c r="A26" s="4"/>
      <c r="B26" s="3"/>
      <c r="C26" s="3"/>
      <c r="D26" s="101" t="s">
        <v>37</v>
      </c>
      <c r="E26" s="102"/>
      <c r="F26" s="103">
        <v>0.33</v>
      </c>
      <c r="G26" s="96" t="s">
        <v>37</v>
      </c>
      <c r="H26" s="104">
        <v>0.33</v>
      </c>
    </row>
    <row r="27" spans="1:8" ht="27" thickBot="1" x14ac:dyDescent="0.55000000000000004">
      <c r="A27" s="56"/>
      <c r="B27" s="35"/>
      <c r="C27" s="35"/>
      <c r="D27" s="105" t="s">
        <v>38</v>
      </c>
      <c r="E27" s="106"/>
      <c r="F27" s="107">
        <v>0.77</v>
      </c>
      <c r="G27" s="108" t="s">
        <v>38</v>
      </c>
      <c r="H27" s="109">
        <v>0.77</v>
      </c>
    </row>
  </sheetData>
  <mergeCells count="11">
    <mergeCell ref="A1:H3"/>
    <mergeCell ref="A4:H4"/>
    <mergeCell ref="G9:H10"/>
    <mergeCell ref="D25:E25"/>
    <mergeCell ref="D26:E26"/>
    <mergeCell ref="G5:H5"/>
    <mergeCell ref="D27:E27"/>
    <mergeCell ref="D22:E22"/>
    <mergeCell ref="D23:E23"/>
    <mergeCell ref="D24:E24"/>
    <mergeCell ref="A24:B24"/>
  </mergeCells>
  <phoneticPr fontId="2" type="noConversion"/>
  <pageMargins left="0.39" right="0.75" top="0.37555555555555553" bottom="1" header="0" footer="0"/>
  <pageSetup scale="4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7" zoomScaleNormal="75" workbookViewId="0">
      <selection activeCell="F18" sqref="F18"/>
    </sheetView>
  </sheetViews>
  <sheetFormatPr baseColWidth="10" defaultColWidth="10.83203125" defaultRowHeight="26" x14ac:dyDescent="0.5"/>
  <cols>
    <col min="1" max="1" width="34.33203125" style="1" customWidth="1"/>
    <col min="2" max="3" width="12.6640625" style="1" customWidth="1"/>
    <col min="4" max="4" width="21.83203125" style="1" customWidth="1"/>
    <col min="5" max="5" width="19.1640625" style="1" customWidth="1"/>
    <col min="6" max="6" width="17.6640625" style="1" customWidth="1"/>
    <col min="7" max="16384" width="10.83203125" style="1"/>
  </cols>
  <sheetData>
    <row r="1" spans="1:6" ht="27" thickBot="1" x14ac:dyDescent="0.55000000000000004"/>
    <row r="2" spans="1:6" ht="34" x14ac:dyDescent="0.5">
      <c r="A2" s="25" t="s">
        <v>39</v>
      </c>
      <c r="B2" s="26"/>
      <c r="C2" s="26"/>
      <c r="D2" s="26"/>
      <c r="E2" s="26"/>
      <c r="F2" s="27"/>
    </row>
    <row r="3" spans="1:6" x14ac:dyDescent="0.5">
      <c r="A3" s="4"/>
      <c r="B3" s="3"/>
      <c r="C3" s="3"/>
      <c r="D3" s="3"/>
      <c r="E3" s="3"/>
      <c r="F3" s="5"/>
    </row>
    <row r="4" spans="1:6" ht="27" thickBot="1" x14ac:dyDescent="0.55000000000000004">
      <c r="A4" s="36"/>
      <c r="B4" s="37"/>
      <c r="C4" s="37"/>
      <c r="D4" s="37"/>
      <c r="E4" s="37"/>
      <c r="F4" s="38"/>
    </row>
    <row r="5" spans="1:6" ht="27" thickBot="1" x14ac:dyDescent="0.55000000000000004">
      <c r="A5" s="4" t="s">
        <v>4</v>
      </c>
      <c r="B5" s="39">
        <v>3.26</v>
      </c>
      <c r="C5" s="40" t="s">
        <v>40</v>
      </c>
      <c r="D5" s="3"/>
      <c r="E5" s="3" t="s">
        <v>41</v>
      </c>
      <c r="F5" s="41" t="s">
        <v>42</v>
      </c>
    </row>
    <row r="6" spans="1:6" ht="27" thickBot="1" x14ac:dyDescent="0.55000000000000004">
      <c r="A6" s="4" t="s">
        <v>9</v>
      </c>
      <c r="B6" s="40" t="s">
        <v>40</v>
      </c>
      <c r="C6" s="40"/>
      <c r="D6" s="3"/>
      <c r="E6" s="3"/>
      <c r="F6" s="5"/>
    </row>
    <row r="7" spans="1:6" ht="27" thickBot="1" x14ac:dyDescent="0.55000000000000004">
      <c r="A7" s="4" t="s">
        <v>12</v>
      </c>
      <c r="B7" s="39">
        <v>0.2</v>
      </c>
      <c r="C7" s="40" t="s">
        <v>40</v>
      </c>
      <c r="D7" s="3"/>
      <c r="E7" s="3" t="s">
        <v>43</v>
      </c>
      <c r="F7" s="41" t="s">
        <v>44</v>
      </c>
    </row>
    <row r="8" spans="1:6" x14ac:dyDescent="0.5">
      <c r="A8" s="42" t="s">
        <v>45</v>
      </c>
      <c r="B8" s="43">
        <f>B5/B7</f>
        <v>16.299999999999997</v>
      </c>
      <c r="C8" s="43"/>
      <c r="D8" s="43"/>
      <c r="E8" s="43"/>
      <c r="F8" s="44"/>
    </row>
    <row r="9" spans="1:6" x14ac:dyDescent="0.5">
      <c r="A9" s="4"/>
      <c r="B9" s="3"/>
      <c r="C9" s="3"/>
      <c r="D9" s="3"/>
      <c r="E9" s="3"/>
      <c r="F9" s="5"/>
    </row>
    <row r="10" spans="1:6" x14ac:dyDescent="0.5">
      <c r="A10" s="45" t="s">
        <v>17</v>
      </c>
      <c r="B10" s="46" t="s">
        <v>18</v>
      </c>
      <c r="C10" s="46" t="s">
        <v>9</v>
      </c>
      <c r="D10" s="47" t="s">
        <v>19</v>
      </c>
      <c r="E10" s="47" t="s">
        <v>20</v>
      </c>
      <c r="F10" s="48" t="s">
        <v>21</v>
      </c>
    </row>
    <row r="11" spans="1:6" x14ac:dyDescent="0.5">
      <c r="A11" s="49" t="s">
        <v>46</v>
      </c>
      <c r="B11" s="14">
        <v>2</v>
      </c>
      <c r="C11" s="50" t="s">
        <v>40</v>
      </c>
      <c r="D11" s="16">
        <v>1</v>
      </c>
      <c r="E11" s="51">
        <f>'Costo Unitario'!F11</f>
        <v>75.142857142857153</v>
      </c>
      <c r="F11" s="52">
        <f>(E11*B11)/D11</f>
        <v>150.28571428571431</v>
      </c>
    </row>
    <row r="12" spans="1:6" x14ac:dyDescent="0.5">
      <c r="A12" s="49" t="s">
        <v>47</v>
      </c>
      <c r="B12" s="14">
        <v>1.1000000000000001</v>
      </c>
      <c r="C12" s="50" t="s">
        <v>40</v>
      </c>
      <c r="D12" s="16">
        <v>1</v>
      </c>
      <c r="E12" s="51">
        <f>'Costo Unitario'!F12</f>
        <v>21.333333333333332</v>
      </c>
      <c r="F12" s="52">
        <f t="shared" ref="F12:F14" si="0">(E12*B12)/D12</f>
        <v>23.466666666666669</v>
      </c>
    </row>
    <row r="13" spans="1:6" x14ac:dyDescent="0.5">
      <c r="A13" s="49" t="s">
        <v>48</v>
      </c>
      <c r="B13" s="14">
        <v>5.0000000000000001E-3</v>
      </c>
      <c r="C13" s="50" t="s">
        <v>23</v>
      </c>
      <c r="D13" s="16">
        <v>1</v>
      </c>
      <c r="E13" s="51">
        <f>'Costo Unitario'!F13</f>
        <v>3.7</v>
      </c>
      <c r="F13" s="52">
        <f t="shared" si="0"/>
        <v>1.8500000000000003E-2</v>
      </c>
    </row>
    <row r="14" spans="1:6" x14ac:dyDescent="0.5">
      <c r="A14" s="49" t="s">
        <v>49</v>
      </c>
      <c r="B14" s="14">
        <v>1.4999999999999999E-2</v>
      </c>
      <c r="C14" s="50" t="s">
        <v>23</v>
      </c>
      <c r="D14" s="16">
        <v>1</v>
      </c>
      <c r="E14" s="51">
        <f>'Costo Unitario'!F14</f>
        <v>1264.705882352941</v>
      </c>
      <c r="F14" s="52">
        <f t="shared" si="0"/>
        <v>18.970588235294112</v>
      </c>
    </row>
    <row r="15" spans="1:6" x14ac:dyDescent="0.5">
      <c r="A15" s="4"/>
      <c r="B15" s="3"/>
      <c r="C15" s="3"/>
      <c r="D15" s="53" t="s">
        <v>33</v>
      </c>
      <c r="E15" s="54"/>
      <c r="F15" s="55">
        <f>SUM(F11:F14)</f>
        <v>192.74146918767508</v>
      </c>
    </row>
    <row r="16" spans="1:6" x14ac:dyDescent="0.5">
      <c r="A16" s="4"/>
      <c r="B16" s="3"/>
      <c r="C16" s="3"/>
      <c r="D16" s="3"/>
      <c r="E16" s="3"/>
      <c r="F16" s="5"/>
    </row>
    <row r="17" spans="1:6" ht="27" thickBot="1" x14ac:dyDescent="0.55000000000000004">
      <c r="A17" s="56"/>
      <c r="B17" s="35"/>
      <c r="C17" s="35"/>
      <c r="D17" s="53" t="s">
        <v>20</v>
      </c>
      <c r="E17" s="54"/>
      <c r="F17" s="57">
        <f>F15/B5</f>
        <v>59.123150057569049</v>
      </c>
    </row>
    <row r="18" spans="1:6" ht="27" thickBot="1" x14ac:dyDescent="0.55000000000000004">
      <c r="A18" s="3"/>
      <c r="B18" s="3"/>
      <c r="C18" s="3"/>
      <c r="D18" s="3"/>
      <c r="E18" s="3"/>
      <c r="F18" s="3"/>
    </row>
    <row r="19" spans="1:6" ht="34" x14ac:dyDescent="0.5">
      <c r="A19" s="25" t="s">
        <v>50</v>
      </c>
      <c r="B19" s="26"/>
      <c r="C19" s="26"/>
      <c r="D19" s="26"/>
      <c r="E19" s="26"/>
      <c r="F19" s="27"/>
    </row>
    <row r="20" spans="1:6" x14ac:dyDescent="0.5">
      <c r="A20" s="4"/>
      <c r="B20" s="3"/>
      <c r="C20" s="3"/>
      <c r="D20" s="3"/>
      <c r="E20" s="3"/>
      <c r="F20" s="5"/>
    </row>
    <row r="21" spans="1:6" ht="27" thickBot="1" x14ac:dyDescent="0.55000000000000004">
      <c r="A21" s="36"/>
      <c r="B21" s="37"/>
      <c r="C21" s="37"/>
      <c r="D21" s="37"/>
      <c r="E21" s="37"/>
      <c r="F21" s="38"/>
    </row>
    <row r="22" spans="1:6" ht="27" thickBot="1" x14ac:dyDescent="0.55000000000000004">
      <c r="A22" s="4" t="s">
        <v>4</v>
      </c>
      <c r="B22" s="39">
        <v>3.2</v>
      </c>
      <c r="C22" s="40" t="s">
        <v>40</v>
      </c>
      <c r="D22" s="3"/>
      <c r="E22" s="3" t="s">
        <v>41</v>
      </c>
      <c r="F22" s="41" t="s">
        <v>42</v>
      </c>
    </row>
    <row r="23" spans="1:6" ht="27" thickBot="1" x14ac:dyDescent="0.55000000000000004">
      <c r="A23" s="4" t="s">
        <v>9</v>
      </c>
      <c r="B23" s="58" t="s">
        <v>40</v>
      </c>
      <c r="C23" s="40"/>
      <c r="D23" s="3"/>
      <c r="E23" s="3"/>
      <c r="F23" s="5"/>
    </row>
    <row r="24" spans="1:6" ht="27" thickBot="1" x14ac:dyDescent="0.55000000000000004">
      <c r="A24" s="4" t="s">
        <v>12</v>
      </c>
      <c r="B24" s="39">
        <v>0.15</v>
      </c>
      <c r="C24" s="40" t="s">
        <v>40</v>
      </c>
      <c r="D24" s="3"/>
      <c r="E24" s="3" t="s">
        <v>43</v>
      </c>
      <c r="F24" s="41" t="s">
        <v>44</v>
      </c>
    </row>
    <row r="25" spans="1:6" ht="27" thickBot="1" x14ac:dyDescent="0.55000000000000004">
      <c r="A25" s="42" t="s">
        <v>51</v>
      </c>
      <c r="B25" s="41">
        <f>B22/B24</f>
        <v>21.333333333333336</v>
      </c>
      <c r="C25" s="43"/>
      <c r="D25" s="43"/>
      <c r="E25" s="43"/>
      <c r="F25" s="44"/>
    </row>
    <row r="26" spans="1:6" x14ac:dyDescent="0.5">
      <c r="A26" s="4"/>
      <c r="B26" s="3"/>
      <c r="C26" s="3"/>
      <c r="D26" s="3"/>
      <c r="E26" s="3"/>
      <c r="F26" s="5"/>
    </row>
    <row r="27" spans="1:6" x14ac:dyDescent="0.5">
      <c r="A27" s="45" t="s">
        <v>17</v>
      </c>
      <c r="B27" s="46" t="s">
        <v>18</v>
      </c>
      <c r="C27" s="46" t="s">
        <v>9</v>
      </c>
      <c r="D27" s="47" t="s">
        <v>19</v>
      </c>
      <c r="E27" s="47" t="s">
        <v>20</v>
      </c>
      <c r="F27" s="48" t="s">
        <v>21</v>
      </c>
    </row>
    <row r="28" spans="1:6" x14ac:dyDescent="0.5">
      <c r="A28" s="49" t="s">
        <v>46</v>
      </c>
      <c r="B28" s="14">
        <v>1.5</v>
      </c>
      <c r="C28" s="50" t="s">
        <v>40</v>
      </c>
      <c r="D28" s="16">
        <v>1</v>
      </c>
      <c r="E28" s="51">
        <f>'Costo Unitario'!F11</f>
        <v>75.142857142857153</v>
      </c>
      <c r="F28" s="33">
        <f>(E28*B28)/D28</f>
        <v>112.71428571428572</v>
      </c>
    </row>
    <row r="29" spans="1:6" x14ac:dyDescent="0.5">
      <c r="A29" s="49" t="s">
        <v>52</v>
      </c>
      <c r="B29" s="14">
        <v>0.75</v>
      </c>
      <c r="C29" s="50" t="s">
        <v>40</v>
      </c>
      <c r="D29" s="16">
        <v>1</v>
      </c>
      <c r="E29" s="51">
        <f>'Costo Unitario'!F15</f>
        <v>88</v>
      </c>
      <c r="F29" s="33">
        <f t="shared" ref="F29:F31" si="1">(E29*B29)/D29</f>
        <v>66</v>
      </c>
    </row>
    <row r="30" spans="1:6" x14ac:dyDescent="0.5">
      <c r="A30" s="49" t="s">
        <v>48</v>
      </c>
      <c r="B30" s="14">
        <v>5.0000000000000001E-3</v>
      </c>
      <c r="C30" s="50" t="s">
        <v>23</v>
      </c>
      <c r="D30" s="16">
        <v>1</v>
      </c>
      <c r="E30" s="51">
        <f>'Costo Unitario'!F13</f>
        <v>3.7</v>
      </c>
      <c r="F30" s="33">
        <f t="shared" si="1"/>
        <v>1.8500000000000003E-2</v>
      </c>
    </row>
    <row r="31" spans="1:6" x14ac:dyDescent="0.5">
      <c r="A31" s="49" t="s">
        <v>49</v>
      </c>
      <c r="B31" s="59">
        <v>1.4999999999999999E-2</v>
      </c>
      <c r="C31" s="50" t="s">
        <v>23</v>
      </c>
      <c r="D31" s="16">
        <v>1</v>
      </c>
      <c r="E31" s="51">
        <f>'Costo Unitario'!F14</f>
        <v>1264.705882352941</v>
      </c>
      <c r="F31" s="33">
        <f t="shared" si="1"/>
        <v>18.970588235294112</v>
      </c>
    </row>
    <row r="32" spans="1:6" x14ac:dyDescent="0.5">
      <c r="A32" s="4"/>
      <c r="B32" s="3"/>
      <c r="C32" s="3"/>
      <c r="D32" s="53" t="s">
        <v>33</v>
      </c>
      <c r="E32" s="54"/>
      <c r="F32" s="33">
        <f>SUM(F28:F31)</f>
        <v>197.70337394957983</v>
      </c>
    </row>
    <row r="33" spans="1:6" x14ac:dyDescent="0.5">
      <c r="A33" s="4"/>
      <c r="B33" s="3"/>
      <c r="C33" s="3"/>
      <c r="D33" s="3"/>
      <c r="E33" s="3"/>
      <c r="F33" s="5"/>
    </row>
    <row r="34" spans="1:6" ht="27" thickBot="1" x14ac:dyDescent="0.55000000000000004">
      <c r="A34" s="56"/>
      <c r="B34" s="35"/>
      <c r="C34" s="35"/>
      <c r="D34" s="53" t="s">
        <v>20</v>
      </c>
      <c r="E34" s="54"/>
      <c r="F34" s="60">
        <f>F32/B22</f>
        <v>61.782304359243696</v>
      </c>
    </row>
  </sheetData>
  <mergeCells count="6">
    <mergeCell ref="A2:F2"/>
    <mergeCell ref="D34:E34"/>
    <mergeCell ref="D15:E15"/>
    <mergeCell ref="D17:E17"/>
    <mergeCell ref="A19:F19"/>
    <mergeCell ref="D32:E32"/>
  </mergeCells>
  <phoneticPr fontId="2" type="noConversion"/>
  <pageMargins left="0.74803149606299213" right="0.74803149606299213" top="0.23622047244094491" bottom="0.55118110236220474" header="0" footer="0"/>
  <pageSetup scale="55" fitToHeight="3"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5"/>
  <sheetViews>
    <sheetView zoomScaleNormal="75" workbookViewId="0">
      <selection activeCell="C18" sqref="C18"/>
    </sheetView>
  </sheetViews>
  <sheetFormatPr baseColWidth="10" defaultColWidth="10.83203125" defaultRowHeight="26" x14ac:dyDescent="0.5"/>
  <cols>
    <col min="1" max="1" width="27.1640625" style="1" customWidth="1"/>
    <col min="2" max="2" width="25.5" style="1" customWidth="1"/>
    <col min="3" max="3" width="16.5" style="1" customWidth="1"/>
    <col min="4" max="4" width="10.83203125" style="1"/>
    <col min="5" max="5" width="15.6640625" style="1" customWidth="1"/>
    <col min="6" max="6" width="19.83203125" style="1" customWidth="1"/>
    <col min="7" max="16384" width="10.83203125" style="1"/>
  </cols>
  <sheetData>
    <row r="1" spans="1:7" ht="34" x14ac:dyDescent="0.5">
      <c r="A1" s="25" t="s">
        <v>53</v>
      </c>
      <c r="B1" s="26"/>
      <c r="C1" s="26"/>
      <c r="D1" s="26"/>
      <c r="E1" s="26"/>
      <c r="F1" s="27"/>
      <c r="G1" s="2"/>
    </row>
    <row r="2" spans="1:7" x14ac:dyDescent="0.5">
      <c r="A2" s="4"/>
      <c r="B2" s="3"/>
      <c r="C2" s="3"/>
      <c r="D2" s="3"/>
      <c r="E2" s="3"/>
      <c r="F2" s="5"/>
    </row>
    <row r="3" spans="1:7" ht="83" customHeight="1" x14ac:dyDescent="0.5">
      <c r="A3" s="28" t="s">
        <v>54</v>
      </c>
      <c r="B3" s="29" t="s">
        <v>55</v>
      </c>
      <c r="C3" s="29" t="s">
        <v>56</v>
      </c>
      <c r="D3" s="30"/>
      <c r="E3" s="8" t="s">
        <v>57</v>
      </c>
      <c r="F3" s="10" t="s">
        <v>58</v>
      </c>
    </row>
    <row r="4" spans="1:7" ht="30" customHeight="1" x14ac:dyDescent="0.5">
      <c r="A4" s="11" t="s">
        <v>22</v>
      </c>
      <c r="B4" s="31" t="s">
        <v>59</v>
      </c>
      <c r="C4" s="32">
        <v>120</v>
      </c>
      <c r="D4" s="3">
        <v>10</v>
      </c>
      <c r="E4" s="12" t="s">
        <v>60</v>
      </c>
      <c r="F4" s="33">
        <f>C4/D4</f>
        <v>12</v>
      </c>
    </row>
    <row r="5" spans="1:7" ht="30" customHeight="1" x14ac:dyDescent="0.5">
      <c r="A5" s="110" t="s">
        <v>24</v>
      </c>
      <c r="B5" s="111" t="s">
        <v>61</v>
      </c>
      <c r="C5" s="112">
        <v>15</v>
      </c>
      <c r="D5" s="113">
        <v>1.5</v>
      </c>
      <c r="E5" s="114" t="s">
        <v>60</v>
      </c>
      <c r="F5" s="115">
        <f t="shared" ref="F5:F15" si="0">C5/D5</f>
        <v>10</v>
      </c>
    </row>
    <row r="6" spans="1:7" ht="30" customHeight="1" x14ac:dyDescent="0.5">
      <c r="A6" s="11" t="s">
        <v>25</v>
      </c>
      <c r="B6" s="31" t="s">
        <v>62</v>
      </c>
      <c r="C6" s="32">
        <v>80</v>
      </c>
      <c r="D6" s="3">
        <v>8.35</v>
      </c>
      <c r="E6" s="12" t="s">
        <v>60</v>
      </c>
      <c r="F6" s="33">
        <f t="shared" si="0"/>
        <v>9.5808383233532943</v>
      </c>
    </row>
    <row r="7" spans="1:7" ht="30" customHeight="1" x14ac:dyDescent="0.5">
      <c r="A7" s="110" t="s">
        <v>26</v>
      </c>
      <c r="B7" s="111" t="s">
        <v>63</v>
      </c>
      <c r="C7" s="112">
        <v>35.5</v>
      </c>
      <c r="D7" s="113">
        <v>1.5</v>
      </c>
      <c r="E7" s="114" t="s">
        <v>60</v>
      </c>
      <c r="F7" s="115">
        <f t="shared" si="0"/>
        <v>23.666666666666668</v>
      </c>
    </row>
    <row r="8" spans="1:7" ht="30" customHeight="1" x14ac:dyDescent="0.5">
      <c r="A8" s="11" t="s">
        <v>27</v>
      </c>
      <c r="B8" s="31" t="s">
        <v>64</v>
      </c>
      <c r="C8" s="32">
        <v>42</v>
      </c>
      <c r="D8" s="3">
        <v>7</v>
      </c>
      <c r="E8" s="12" t="s">
        <v>60</v>
      </c>
      <c r="F8" s="33">
        <f t="shared" si="0"/>
        <v>6</v>
      </c>
    </row>
    <row r="9" spans="1:7" ht="31" customHeight="1" x14ac:dyDescent="0.5">
      <c r="A9" s="116" t="s">
        <v>28</v>
      </c>
      <c r="B9" s="111" t="s">
        <v>65</v>
      </c>
      <c r="C9" s="112">
        <v>205</v>
      </c>
      <c r="D9" s="113">
        <v>5</v>
      </c>
      <c r="E9" s="114" t="s">
        <v>60</v>
      </c>
      <c r="F9" s="115">
        <f t="shared" si="0"/>
        <v>41</v>
      </c>
    </row>
    <row r="10" spans="1:7" ht="30" customHeight="1" x14ac:dyDescent="0.5">
      <c r="A10" s="11" t="s">
        <v>29</v>
      </c>
      <c r="B10" s="31" t="s">
        <v>66</v>
      </c>
      <c r="C10" s="32">
        <v>45</v>
      </c>
      <c r="D10" s="3">
        <v>2.37</v>
      </c>
      <c r="E10" s="12" t="s">
        <v>60</v>
      </c>
      <c r="F10" s="33">
        <f t="shared" si="0"/>
        <v>18.987341772151897</v>
      </c>
    </row>
    <row r="11" spans="1:7" ht="30" customHeight="1" x14ac:dyDescent="0.5">
      <c r="A11" s="110" t="s">
        <v>67</v>
      </c>
      <c r="B11" s="111" t="s">
        <v>68</v>
      </c>
      <c r="C11" s="112">
        <v>26.3</v>
      </c>
      <c r="D11" s="113">
        <v>0.35</v>
      </c>
      <c r="E11" s="114" t="s">
        <v>69</v>
      </c>
      <c r="F11" s="115">
        <f t="shared" si="0"/>
        <v>75.142857142857153</v>
      </c>
    </row>
    <row r="12" spans="1:7" ht="30" customHeight="1" x14ac:dyDescent="0.5">
      <c r="A12" s="11" t="s">
        <v>70</v>
      </c>
      <c r="B12" s="31" t="s">
        <v>71</v>
      </c>
      <c r="C12" s="32">
        <v>16</v>
      </c>
      <c r="D12" s="3">
        <v>0.75</v>
      </c>
      <c r="E12" s="12" t="s">
        <v>69</v>
      </c>
      <c r="F12" s="33">
        <f t="shared" si="0"/>
        <v>21.333333333333332</v>
      </c>
    </row>
    <row r="13" spans="1:7" ht="30" customHeight="1" x14ac:dyDescent="0.5">
      <c r="A13" s="110" t="s">
        <v>48</v>
      </c>
      <c r="B13" s="111" t="s">
        <v>72</v>
      </c>
      <c r="C13" s="112">
        <v>18.5</v>
      </c>
      <c r="D13" s="113">
        <v>5</v>
      </c>
      <c r="E13" s="114" t="s">
        <v>60</v>
      </c>
      <c r="F13" s="115">
        <f t="shared" si="0"/>
        <v>3.7</v>
      </c>
    </row>
    <row r="14" spans="1:7" ht="30" customHeight="1" x14ac:dyDescent="0.5">
      <c r="A14" s="11" t="s">
        <v>49</v>
      </c>
      <c r="B14" s="34" t="s">
        <v>73</v>
      </c>
      <c r="C14" s="32">
        <v>21.5</v>
      </c>
      <c r="D14" s="3">
        <v>1.7000000000000001E-2</v>
      </c>
      <c r="E14" s="12" t="s">
        <v>60</v>
      </c>
      <c r="F14" s="33">
        <f t="shared" si="0"/>
        <v>1264.705882352941</v>
      </c>
    </row>
    <row r="15" spans="1:7" ht="30" customHeight="1" thickBot="1" x14ac:dyDescent="0.55000000000000004">
      <c r="A15" s="121" t="s">
        <v>74</v>
      </c>
      <c r="B15" s="120" t="s">
        <v>75</v>
      </c>
      <c r="C15" s="119">
        <v>22</v>
      </c>
      <c r="D15" s="118">
        <v>0.25</v>
      </c>
      <c r="E15" s="117" t="s">
        <v>69</v>
      </c>
      <c r="F15" s="115">
        <f t="shared" si="0"/>
        <v>88</v>
      </c>
    </row>
  </sheetData>
  <mergeCells count="1">
    <mergeCell ref="A1:F1"/>
  </mergeCells>
  <phoneticPr fontId="2" type="noConversion"/>
  <pageMargins left="0.75" right="0.75" top="1" bottom="1" header="0" footer="0"/>
  <pageSetup scale="77"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9"/>
  <sheetViews>
    <sheetView zoomScaleNormal="75" workbookViewId="0">
      <selection activeCell="G14" sqref="G14"/>
    </sheetView>
  </sheetViews>
  <sheetFormatPr baseColWidth="10" defaultColWidth="10.83203125" defaultRowHeight="26" x14ac:dyDescent="0.5"/>
  <cols>
    <col min="1" max="1" width="25.1640625" style="3" customWidth="1"/>
    <col min="2" max="2" width="11.6640625" style="3" customWidth="1"/>
    <col min="3" max="3" width="18.5" style="3" customWidth="1"/>
    <col min="4" max="4" width="20.1640625" style="3" customWidth="1"/>
    <col min="5" max="5" width="16.5" style="3" customWidth="1"/>
    <col min="6" max="6" width="1.5" style="3" customWidth="1"/>
    <col min="7" max="7" width="19.1640625" style="3" customWidth="1"/>
    <col min="8" max="8" width="18.6640625" style="3" customWidth="1"/>
    <col min="9" max="16384" width="10.83203125" style="1"/>
  </cols>
  <sheetData>
    <row r="1" spans="1:8" s="24" customFormat="1" ht="30" customHeight="1" thickBot="1" x14ac:dyDescent="0.2">
      <c r="A1" s="21" t="s">
        <v>76</v>
      </c>
      <c r="B1" s="22"/>
      <c r="C1" s="22"/>
      <c r="D1" s="22"/>
      <c r="E1" s="22"/>
      <c r="F1" s="22"/>
      <c r="G1" s="22"/>
      <c r="H1" s="23"/>
    </row>
    <row r="2" spans="1:8" ht="61.5" customHeight="1" x14ac:dyDescent="0.5">
      <c r="A2" s="6" t="s">
        <v>77</v>
      </c>
      <c r="B2" s="7" t="s">
        <v>9</v>
      </c>
      <c r="C2" s="8" t="s">
        <v>78</v>
      </c>
      <c r="D2" s="8" t="s">
        <v>79</v>
      </c>
      <c r="E2" s="8" t="s">
        <v>80</v>
      </c>
      <c r="F2" s="9"/>
      <c r="G2" s="8" t="s">
        <v>81</v>
      </c>
      <c r="H2" s="10" t="s">
        <v>82</v>
      </c>
    </row>
    <row r="3" spans="1:8" ht="30" customHeight="1" x14ac:dyDescent="0.5">
      <c r="A3" s="11" t="s">
        <v>22</v>
      </c>
      <c r="B3" s="12" t="s">
        <v>23</v>
      </c>
      <c r="C3" s="13">
        <v>0.6</v>
      </c>
      <c r="D3" s="13">
        <v>0.52200000000000002</v>
      </c>
      <c r="E3" s="14">
        <f>C3-D3</f>
        <v>7.7999999999999958E-2</v>
      </c>
      <c r="F3" s="15"/>
      <c r="G3" s="16">
        <f>D3/C3</f>
        <v>0.87000000000000011</v>
      </c>
      <c r="H3" s="17">
        <f>E3/C3</f>
        <v>0.12999999999999995</v>
      </c>
    </row>
    <row r="4" spans="1:8" ht="30" customHeight="1" x14ac:dyDescent="0.5">
      <c r="A4" s="110" t="s">
        <v>24</v>
      </c>
      <c r="B4" s="114" t="s">
        <v>23</v>
      </c>
      <c r="C4" s="122">
        <v>0.44500000000000001</v>
      </c>
      <c r="D4" s="122">
        <v>0.39900000000000002</v>
      </c>
      <c r="E4" s="123">
        <f>C4-D4</f>
        <v>4.5999999999999985E-2</v>
      </c>
      <c r="F4" s="124"/>
      <c r="G4" s="125">
        <f t="shared" ref="G4:G9" si="0">D4/C4</f>
        <v>0.89662921348314606</v>
      </c>
      <c r="H4" s="126">
        <f t="shared" ref="H4:H9" si="1">E4/C4</f>
        <v>0.1033707865168539</v>
      </c>
    </row>
    <row r="5" spans="1:8" ht="30" customHeight="1" x14ac:dyDescent="0.5">
      <c r="A5" s="11" t="s">
        <v>25</v>
      </c>
      <c r="B5" s="12" t="s">
        <v>23</v>
      </c>
      <c r="C5" s="13">
        <v>14.5</v>
      </c>
      <c r="D5" s="13">
        <v>10</v>
      </c>
      <c r="E5" s="14">
        <f t="shared" ref="E5:E9" si="2">C5-D5</f>
        <v>4.5</v>
      </c>
      <c r="F5" s="15"/>
      <c r="G5" s="16">
        <f t="shared" si="0"/>
        <v>0.68965517241379315</v>
      </c>
      <c r="H5" s="17">
        <f t="shared" si="1"/>
        <v>0.31034482758620691</v>
      </c>
    </row>
    <row r="6" spans="1:8" ht="30" customHeight="1" x14ac:dyDescent="0.5">
      <c r="A6" s="110" t="s">
        <v>26</v>
      </c>
      <c r="B6" s="114" t="s">
        <v>23</v>
      </c>
      <c r="C6" s="122">
        <v>5.3620000000000001</v>
      </c>
      <c r="D6" s="122">
        <v>4.8099999999999996</v>
      </c>
      <c r="E6" s="123">
        <f t="shared" si="2"/>
        <v>0.55200000000000049</v>
      </c>
      <c r="F6" s="124"/>
      <c r="G6" s="125">
        <f t="shared" si="0"/>
        <v>0.89705333830660194</v>
      </c>
      <c r="H6" s="126">
        <f t="shared" si="1"/>
        <v>0.10294666169339807</v>
      </c>
    </row>
    <row r="7" spans="1:8" ht="30" customHeight="1" x14ac:dyDescent="0.5">
      <c r="A7" s="11" t="s">
        <v>27</v>
      </c>
      <c r="B7" s="12" t="s">
        <v>23</v>
      </c>
      <c r="C7" s="13">
        <v>3.5640000000000001</v>
      </c>
      <c r="D7" s="13">
        <v>2.077</v>
      </c>
      <c r="E7" s="14">
        <f t="shared" si="2"/>
        <v>1.4870000000000001</v>
      </c>
      <c r="F7" s="15"/>
      <c r="G7" s="16">
        <f t="shared" si="0"/>
        <v>0.58277216610549942</v>
      </c>
      <c r="H7" s="17">
        <f t="shared" si="1"/>
        <v>0.41722783389450058</v>
      </c>
    </row>
    <row r="8" spans="1:8" ht="30" customHeight="1" x14ac:dyDescent="0.5">
      <c r="A8" s="110" t="s">
        <v>28</v>
      </c>
      <c r="B8" s="114" t="s">
        <v>23</v>
      </c>
      <c r="C8" s="122">
        <v>9.52</v>
      </c>
      <c r="D8" s="122">
        <v>8.3019999999999996</v>
      </c>
      <c r="E8" s="123">
        <f t="shared" si="2"/>
        <v>1.218</v>
      </c>
      <c r="F8" s="124"/>
      <c r="G8" s="125">
        <f t="shared" si="0"/>
        <v>0.87205882352941178</v>
      </c>
      <c r="H8" s="126">
        <f t="shared" si="1"/>
        <v>0.12794117647058822</v>
      </c>
    </row>
    <row r="9" spans="1:8" ht="30" customHeight="1" thickBot="1" x14ac:dyDescent="0.55000000000000004">
      <c r="A9" s="18" t="s">
        <v>29</v>
      </c>
      <c r="B9" s="12" t="s">
        <v>23</v>
      </c>
      <c r="C9" s="19">
        <v>7.569</v>
      </c>
      <c r="D9" s="19">
        <v>5.923</v>
      </c>
      <c r="E9" s="14">
        <f t="shared" si="2"/>
        <v>1.6459999999999999</v>
      </c>
      <c r="F9" s="20"/>
      <c r="G9" s="16">
        <f t="shared" si="0"/>
        <v>0.78253402034614883</v>
      </c>
      <c r="H9" s="17">
        <f t="shared" si="1"/>
        <v>0.21746597965385123</v>
      </c>
    </row>
  </sheetData>
  <mergeCells count="1">
    <mergeCell ref="A1:H1"/>
  </mergeCells>
  <phoneticPr fontId="2" type="noConversion"/>
  <pageMargins left="0.75" right="0.75" top="1" bottom="1" header="0" footer="0"/>
  <pageSetup scale="76" orientation="landscape"/>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D9DCB94E6496542A1C7F2A18342BBED" ma:contentTypeVersion="3" ma:contentTypeDescription="Crear nuevo documento." ma:contentTypeScope="" ma:versionID="047ae5e83ef8c62b0812b33a2b3deaf0">
  <xsd:schema xmlns:xsd="http://www.w3.org/2001/XMLSchema" xmlns:xs="http://www.w3.org/2001/XMLSchema" xmlns:p="http://schemas.microsoft.com/office/2006/metadata/properties" xmlns:ns2="b2aac682-1362-47b8-a547-8e81845dfd9b" targetNamespace="http://schemas.microsoft.com/office/2006/metadata/properties" ma:root="true" ma:fieldsID="3b2b0da5275a99bb9d81e232906faa51" ns2:_="">
    <xsd:import namespace="b2aac682-1362-47b8-a547-8e81845dfd9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aac682-1362-47b8-a547-8e81845dfd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12B3C2-DA17-4E8E-BEB1-5805EB2C641D}">
  <ds:schemaRefs>
    <ds:schemaRef ds:uri="http://schemas.microsoft.com/sharepoint/v3/contenttype/forms"/>
  </ds:schemaRefs>
</ds:datastoreItem>
</file>

<file path=customXml/itemProps2.xml><?xml version="1.0" encoding="utf-8"?>
<ds:datastoreItem xmlns:ds="http://schemas.openxmlformats.org/officeDocument/2006/customXml" ds:itemID="{7AFC776A-5698-4E66-97BE-B645EA34FA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aac682-1362-47b8-a547-8e81845df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F9D9BD-0735-4C9E-8FE5-64F392B3B51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Receta Estándar</vt:lpstr>
      <vt:lpstr>Receta Complementaria</vt:lpstr>
      <vt:lpstr>Costo Unitario</vt:lpstr>
      <vt:lpstr>P. Rendim.</vt:lpstr>
      <vt:lpstr>Costo</vt:lpstr>
      <vt:lpstr>Rendimiento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salaedomex</dc:creator>
  <cp:keywords/>
  <dc:description/>
  <cp:lastModifiedBy>Mateo Ramos Velasco</cp:lastModifiedBy>
  <cp:revision/>
  <dcterms:created xsi:type="dcterms:W3CDTF">2007-08-02T12:38:05Z</dcterms:created>
  <dcterms:modified xsi:type="dcterms:W3CDTF">2026-01-29T15:02:24Z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0x010100BD9DCB94E6496542A1C7F2A18342BBED</vt:lpwstr>
  </property>
</Properties>
</file>